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5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'announcement'!$A$1:$H$44</definedName>
    <definedName name="_xlnm.Print_Area" localSheetId="2">'INCOME STAT'!$A$1:$I$55</definedName>
  </definedNames>
  <calcPr fullCalcOnLoad="1"/>
</workbook>
</file>

<file path=xl/sharedStrings.xml><?xml version="1.0" encoding="utf-8"?>
<sst xmlns="http://schemas.openxmlformats.org/spreadsheetml/2006/main" count="228" uniqueCount="165">
  <si>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</si>
  <si>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</si>
  <si>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</si>
  <si>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</si>
  <si>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</si>
  <si>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</si>
  <si>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</si>
  <si>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EUPE CORPORATION BERHAD(377762-V)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</si>
  <si>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</si>
  <si>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</si>
  <si>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</si>
  <si>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</si>
  <si>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</si>
  <si>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</si>
  <si>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</si>
  <si>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</si>
  <si>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</si>
  <si>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</si>
  <si>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</si>
  <si>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</si>
  <si>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</si>
  <si>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</si>
  <si>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</si>
  <si>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</si>
  <si>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</si>
  <si>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</si>
  <si>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</si>
  <si>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</si>
  <si>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</si>
  <si>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</si>
  <si>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</si>
  <si>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</si>
  <si>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</si>
  <si>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</si>
  <si>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</si>
  <si>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</si>
  <si>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</si>
  <si>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</si>
  <si>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</si>
  <si>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</si>
  <si>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</si>
  <si>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</si>
  <si>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Term loan-secured</t>
  </si>
  <si>
    <t xml:space="preserve">   Bank overdraft- secured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</si>
  <si>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</si>
  <si>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</si>
  <si>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</si>
  <si>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</si>
  <si>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</si>
  <si>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</si>
  <si>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</si>
  <si>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</si>
  <si>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</si>
  <si>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</si>
  <si>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</si>
  <si>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</si>
  <si>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</si>
  <si>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</si>
  <si>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</si>
  <si>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</si>
  <si>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</si>
  <si>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Bank overdraft interest paid</t>
  </si>
  <si>
    <t>Tax paid</t>
  </si>
  <si>
    <t>CASH FLOWS FROM INVESTING ACTIVITIES</t>
  </si>
  <si>
    <t>Insurance claim received</t>
  </si>
  <si>
    <t>Purchase of development land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</si>
  <si>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</si>
  <si>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</si>
  <si>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</si>
  <si>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</si>
  <si>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</si>
  <si>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</si>
  <si>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</si>
  <si>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</si>
  <si>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</si>
  <si>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</si>
  <si>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</si>
  <si>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</si>
  <si>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</si>
  <si>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</si>
  <si>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</si>
  <si>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</si>
  <si>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</si>
  <si>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</si>
  <si>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</si>
  <si>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Note</t>
  </si>
  <si>
    <t>:</t>
  </si>
  <si>
    <t xml:space="preserve">There are no comparative figures as this is the first interim financial report prepared in accordance with MASB 26 </t>
  </si>
  <si>
    <t>Interim Financial Reporting</t>
  </si>
  <si>
    <t>EUPE CORPORATION BHD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</si>
  <si>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</si>
  <si>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</si>
  <si>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</si>
  <si>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</si>
  <si>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</si>
  <si>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</si>
  <si>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</si>
  <si>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</si>
  <si>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</si>
  <si>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</si>
  <si>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</si>
  <si>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</si>
  <si>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</si>
  <si>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</si>
  <si>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</si>
  <si>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</si>
  <si>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</si>
  <si>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</si>
  <si>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</si>
  <si>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</si>
  <si>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</si>
  <si>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</si>
  <si>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</si>
  <si>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</si>
  <si>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</si>
  <si>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</si>
  <si>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</si>
  <si>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</si>
  <si>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</si>
  <si>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</si>
  <si>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</si>
  <si>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</si>
  <si>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</si>
  <si>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</si>
  <si>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</si>
  <si>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</si>
  <si>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</si>
  <si>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</si>
  <si>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30 NOV 02</t>
  </si>
  <si>
    <t>Profit/ (loss) from operation</t>
  </si>
  <si>
    <t>Cash and cash equivalents at beginning of financial year</t>
  </si>
  <si>
    <t>Cash and cash equivalents at end of financial year</t>
  </si>
  <si>
    <t>Amortisation for the financial year</t>
  </si>
  <si>
    <t>Net profit for the financial year</t>
  </si>
  <si>
    <t>Deposit  received/ (paid)</t>
  </si>
  <si>
    <t>Proceeds from disposal of property, plant and equipment</t>
  </si>
  <si>
    <t>Deposit paid for acquisition of land</t>
  </si>
  <si>
    <t>Interest income</t>
  </si>
  <si>
    <t>Placement of short-term investment</t>
  </si>
  <si>
    <t>PRECEDING YEAR TO DATE</t>
  </si>
  <si>
    <t>FOR THE FINANCIAL YEAR ENDED 31 MAY 2003</t>
  </si>
  <si>
    <t>31 MAY 03</t>
  </si>
  <si>
    <t>31 MAY 02</t>
  </si>
  <si>
    <t>INDIVIDUAL QUARTER (1st Q)</t>
  </si>
  <si>
    <t>CUMULATIVE QUARTER (3 Mths)</t>
  </si>
  <si>
    <t>31/05/2003</t>
  </si>
  <si>
    <t>31/05/2002</t>
  </si>
  <si>
    <t xml:space="preserve">  for the year ended 28 February 2003)</t>
  </si>
  <si>
    <t>EUPE CORPORATION BERHAD (377762-V)</t>
  </si>
  <si>
    <t xml:space="preserve">   Provision for infrastructure cost</t>
  </si>
  <si>
    <t>OTHER INVESTMENTS</t>
  </si>
  <si>
    <t>AS AT END OF FIRST QUARTER</t>
  </si>
  <si>
    <t>Balance as at 1 March 2003</t>
  </si>
  <si>
    <t>Balance as at 31 May 2003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</si>
  <si>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</si>
  <si>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</si>
  <si>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</si>
  <si>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Interim report for the financial period ended 31 May 2003</t>
  </si>
  <si>
    <t>3 MONTHS ENDED</t>
  </si>
  <si>
    <t>Proceeds from disposal of investment properties</t>
  </si>
  <si>
    <t>Dividend paid to shareholders</t>
  </si>
  <si>
    <t>Drawdown of term loan</t>
  </si>
  <si>
    <t>Advance from director</t>
  </si>
  <si>
    <t>Proceed from minority interest on the allotment of shares in a subsidiary company</t>
  </si>
  <si>
    <t>Interim report for the financial period ended 31st May 2003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</si>
</sst>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_);[Red]\(#,##0.0\)"/>
    <numFmt numFmtId="180" formatCode="_(* #,##0.0_);_(* \(#,##0.0\);_(* &quot;-&quot;??_);_(@_)"/>
    <numFmt numFmtId="181" formatCode="#,##0;[Red]\(#,##0\)"/>
    <numFmt numFmtId="182" formatCode="d\-mmm\-yyyy"/>
    <numFmt numFmtId="183" formatCode="#,##0.00;[Red]\(#,##0.00\)"/>
    <numFmt numFmtId="184" formatCode="&quot;$&quot;#,##0.00;[Red]&quot;$&quot;#,##0.00"/>
    <numFmt numFmtId="185" formatCode="#,##0.00;[Red]#,##0.00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mm/dd/yy"/>
    <numFmt numFmtId="193" formatCode="#,##0.0"/>
    <numFmt numFmtId="194" formatCode="#,##0.000"/>
    <numFmt numFmtId="195" formatCode="#,##0.0000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mmmm\ d\,\ yyyy"/>
    <numFmt numFmtId="201" formatCode="&quot;RM&quot;#,##0;[Red]\-&quot;RM&quot;#,##0"/>
    <numFmt numFmtId="202" formatCode="_-&quot;RM&quot;* #,##0_-;\-&quot;RM&quot;* #,##0_-;_-&quot;RM&quot;* &quot;-&quot;_-;_-@_-"/>
    <numFmt numFmtId="203" formatCode="_-&quot;RM&quot;* #,##0.00_-;\-&quot;RM&quot;* #,##0.00_-;_-&quot;RM&quot;* &quot;-&quot;??_-;_-@_-"/>
    <numFmt numFmtId="204" formatCode="0.00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3" fillId="0" borderId="0" xfId="15" applyNumberFormat="1" applyFont="1" applyAlignment="1">
      <alignment/>
    </xf>
    <xf numFmtId="178" fontId="3" fillId="0" borderId="1" xfId="15" applyNumberFormat="1" applyFont="1" applyBorder="1" applyAlignment="1">
      <alignment/>
    </xf>
    <xf numFmtId="178" fontId="3" fillId="0" borderId="2" xfId="15" applyNumberFormat="1" applyFont="1" applyBorder="1" applyAlignment="1">
      <alignment/>
    </xf>
    <xf numFmtId="178" fontId="3" fillId="0" borderId="3" xfId="15" applyNumberFormat="1" applyFont="1" applyBorder="1" applyAlignment="1">
      <alignment/>
    </xf>
    <xf numFmtId="178" fontId="3" fillId="0" borderId="4" xfId="15" applyNumberFormat="1" applyFont="1" applyBorder="1" applyAlignment="1">
      <alignment/>
    </xf>
    <xf numFmtId="178" fontId="3" fillId="0" borderId="5" xfId="15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6" xfId="15" applyNumberFormat="1" applyFont="1" applyBorder="1" applyAlignment="1">
      <alignment/>
    </xf>
    <xf numFmtId="178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8" fontId="10" fillId="0" borderId="0" xfId="15" applyNumberFormat="1" applyFont="1" applyAlignment="1">
      <alignment/>
    </xf>
    <xf numFmtId="178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181" fontId="14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5" fillId="0" borderId="9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81" fontId="14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8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81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81" fontId="1" fillId="0" borderId="19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181" fontId="1" fillId="0" borderId="19" xfId="0" applyNumberFormat="1" applyFont="1" applyBorder="1" applyAlignment="1">
      <alignment/>
    </xf>
    <xf numFmtId="181" fontId="14" fillId="0" borderId="21" xfId="0" applyNumberFormat="1" applyFont="1" applyBorder="1" applyAlignment="1">
      <alignment/>
    </xf>
    <xf numFmtId="0" fontId="14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81" fontId="1" fillId="0" borderId="23" xfId="0" applyNumberFormat="1" applyFont="1" applyBorder="1" applyAlignment="1">
      <alignment horizontal="left"/>
    </xf>
    <xf numFmtId="181" fontId="0" fillId="0" borderId="24" xfId="0" applyNumberFormat="1" applyFont="1" applyBorder="1" applyAlignment="1">
      <alignment/>
    </xf>
    <xf numFmtId="183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81" fontId="0" fillId="0" borderId="22" xfId="0" applyNumberFormat="1" applyFont="1" applyBorder="1" applyAlignment="1">
      <alignment/>
    </xf>
    <xf numFmtId="181" fontId="14" fillId="0" borderId="27" xfId="0" applyNumberFormat="1" applyFont="1" applyBorder="1" applyAlignment="1">
      <alignment/>
    </xf>
    <xf numFmtId="181" fontId="14" fillId="0" borderId="0" xfId="0" applyNumberFormat="1" applyFont="1" applyBorder="1" applyAlignment="1">
      <alignment/>
    </xf>
    <xf numFmtId="181" fontId="18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181" fontId="0" fillId="0" borderId="31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center"/>
    </xf>
    <xf numFmtId="181" fontId="0" fillId="0" borderId="15" xfId="0" applyNumberFormat="1" applyFont="1" applyBorder="1" applyAlignment="1">
      <alignment/>
    </xf>
    <xf numFmtId="181" fontId="0" fillId="0" borderId="32" xfId="0" applyNumberFormat="1" applyFont="1" applyBorder="1" applyAlignment="1">
      <alignment/>
    </xf>
    <xf numFmtId="0" fontId="17" fillId="0" borderId="32" xfId="0" applyNumberFormat="1" applyFont="1" applyBorder="1" applyAlignment="1">
      <alignment/>
    </xf>
    <xf numFmtId="0" fontId="15" fillId="0" borderId="33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7" fillId="0" borderId="18" xfId="0" applyNumberFormat="1" applyFont="1" applyBorder="1" applyAlignment="1">
      <alignment/>
    </xf>
    <xf numFmtId="0" fontId="15" fillId="0" borderId="24" xfId="0" applyNumberFormat="1" applyFont="1" applyBorder="1" applyAlignment="1">
      <alignment/>
    </xf>
    <xf numFmtId="0" fontId="15" fillId="0" borderId="34" xfId="0" applyNumberFormat="1" applyFont="1" applyBorder="1" applyAlignment="1">
      <alignment/>
    </xf>
    <xf numFmtId="0" fontId="14" fillId="0" borderId="25" xfId="0" applyNumberFormat="1" applyFont="1" applyBorder="1" applyAlignment="1">
      <alignment/>
    </xf>
    <xf numFmtId="0" fontId="15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181" fontId="15" fillId="0" borderId="11" xfId="0" applyNumberFormat="1" applyFont="1" applyBorder="1" applyAlignment="1">
      <alignment horizontal="center"/>
    </xf>
    <xf numFmtId="181" fontId="0" fillId="0" borderId="18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8" fillId="0" borderId="18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81" fontId="0" fillId="0" borderId="0" xfId="0" applyNumberFormat="1" applyFont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81" fontId="0" fillId="0" borderId="0" xfId="0" applyNumberFormat="1" applyFont="1" applyFill="1" applyBorder="1" applyAlignment="1" quotePrefix="1">
      <alignment horizontal="center"/>
    </xf>
    <xf numFmtId="181" fontId="18" fillId="0" borderId="35" xfId="0" applyNumberFormat="1" applyFont="1" applyBorder="1" applyAlignment="1">
      <alignment/>
    </xf>
    <xf numFmtId="181" fontId="0" fillId="0" borderId="36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0" fontId="14" fillId="0" borderId="37" xfId="0" applyNumberFormat="1" applyFont="1" applyBorder="1" applyAlignment="1">
      <alignment/>
    </xf>
    <xf numFmtId="181" fontId="18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81" fontId="0" fillId="0" borderId="37" xfId="0" applyNumberFormat="1" applyFont="1" applyBorder="1" applyAlignment="1">
      <alignment/>
    </xf>
    <xf numFmtId="181" fontId="18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81" fontId="18" fillId="0" borderId="10" xfId="0" applyNumberFormat="1" applyFont="1" applyBorder="1" applyAlignment="1">
      <alignment/>
    </xf>
    <xf numFmtId="0" fontId="19" fillId="0" borderId="10" xfId="0" applyNumberFormat="1" applyFont="1" applyBorder="1" applyAlignment="1" quotePrefix="1">
      <alignment/>
    </xf>
    <xf numFmtId="0" fontId="16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9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9" fillId="0" borderId="10" xfId="0" applyNumberFormat="1" applyFont="1" applyBorder="1" applyAlignment="1" quotePrefix="1">
      <alignment/>
    </xf>
    <xf numFmtId="0" fontId="19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81" fontId="15" fillId="0" borderId="11" xfId="0" applyNumberFormat="1" applyFont="1" applyBorder="1" applyAlignment="1" quotePrefix="1">
      <alignment horizontal="center"/>
    </xf>
    <xf numFmtId="181" fontId="15" fillId="0" borderId="0" xfId="0" applyNumberFormat="1" applyFont="1" applyBorder="1" applyAlignment="1" quotePrefix="1">
      <alignment horizontal="center"/>
    </xf>
    <xf numFmtId="181" fontId="15" fillId="0" borderId="39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center"/>
    </xf>
    <xf numFmtId="181" fontId="0" fillId="0" borderId="30" xfId="0" applyNumberFormat="1" applyFont="1" applyBorder="1" applyAlignment="1">
      <alignment horizontal="center"/>
    </xf>
    <xf numFmtId="181" fontId="0" fillId="0" borderId="33" xfId="0" applyNumberFormat="1" applyFont="1" applyBorder="1" applyAlignment="1">
      <alignment horizontal="center"/>
    </xf>
    <xf numFmtId="181" fontId="0" fillId="0" borderId="37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5">
      <selection activeCell="H29" sqref="H29"/>
    </sheetView>
  </sheetViews>
  <sheetFormatPr defaultColWidth="9.140625" defaultRowHeight="12.75"/>
  <cols>
    <col min="1" max="1" width="4.7109375" style="47" customWidth="1"/>
    <col min="2" max="2" width="5.8515625" style="47" customWidth="1"/>
    <col min="3" max="3" width="4.7109375" style="47" customWidth="1"/>
    <col min="4" max="4" width="26.7109375" style="47" customWidth="1"/>
    <col min="5" max="5" width="15.00390625" style="49" customWidth="1"/>
    <col min="6" max="6" width="15.421875" style="49" customWidth="1"/>
    <col min="7" max="7" width="13.8515625" style="49" customWidth="1"/>
    <col min="8" max="8" width="14.00390625" style="49" customWidth="1"/>
    <col min="9" max="9" width="9.140625" style="49" customWidth="1"/>
    <col min="10" max="10" width="13.8515625" style="47" customWidth="1"/>
    <col min="11" max="16384" width="12.421875" style="47" customWidth="1"/>
  </cols>
  <sheetData>
    <row r="1" spans="1:7" ht="18.75">
      <c r="A1" s="45" t="s">
        <v>89</v>
      </c>
      <c r="B1" s="46"/>
      <c r="C1" s="46"/>
      <c r="E1" s="48"/>
      <c r="G1" s="50"/>
    </row>
    <row r="2" spans="1:8" ht="15">
      <c r="A2" s="51"/>
      <c r="B2" s="52"/>
      <c r="C2" s="52"/>
      <c r="E2" s="50"/>
      <c r="G2" s="50"/>
      <c r="H2" s="50"/>
    </row>
    <row r="3" spans="1:8" ht="15.75">
      <c r="A3" s="53" t="s">
        <v>90</v>
      </c>
      <c r="B3" s="46"/>
      <c r="C3" s="46" t="s">
        <v>86</v>
      </c>
      <c r="D3" s="54" t="s">
        <v>91</v>
      </c>
      <c r="E3" s="50"/>
      <c r="F3" s="50"/>
      <c r="G3" s="50"/>
      <c r="H3" s="50"/>
    </row>
    <row r="4" spans="1:8" ht="15">
      <c r="A4" s="46"/>
      <c r="B4" s="46"/>
      <c r="C4" s="46"/>
      <c r="E4" s="50"/>
      <c r="F4" s="50"/>
      <c r="G4" s="50"/>
      <c r="H4" s="50"/>
    </row>
    <row r="5" spans="1:8" ht="15.75">
      <c r="A5" s="171" t="s">
        <v>91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140</v>
      </c>
      <c r="B6" s="171"/>
      <c r="C6" s="171"/>
      <c r="D6" s="171"/>
      <c r="E6" s="171"/>
      <c r="F6" s="171"/>
      <c r="G6" s="171"/>
      <c r="H6" s="171"/>
    </row>
    <row r="7" spans="4:8" ht="15">
      <c r="D7" s="46"/>
      <c r="E7" s="50"/>
      <c r="F7" s="50"/>
      <c r="G7" s="50"/>
      <c r="H7" s="50"/>
    </row>
    <row r="8" spans="3:8" ht="15.75" thickBot="1">
      <c r="C8" s="95"/>
      <c r="D8" s="46"/>
      <c r="E8" s="50"/>
      <c r="F8" s="50"/>
      <c r="G8" s="50"/>
      <c r="H8" s="50"/>
    </row>
    <row r="9" spans="1:9" ht="16.5" thickBot="1">
      <c r="A9" s="101"/>
      <c r="B9" s="100"/>
      <c r="C9" s="55"/>
      <c r="D9" s="137"/>
      <c r="E9" s="167" t="s">
        <v>92</v>
      </c>
      <c r="F9" s="167"/>
      <c r="G9" s="169" t="s">
        <v>93</v>
      </c>
      <c r="H9" s="170"/>
      <c r="I9" s="89"/>
    </row>
    <row r="10" spans="1:9" ht="15.75">
      <c r="A10" s="101"/>
      <c r="B10" s="104"/>
      <c r="C10" s="105"/>
      <c r="D10" s="106"/>
      <c r="E10" s="112" t="s">
        <v>94</v>
      </c>
      <c r="F10" s="112" t="s">
        <v>95</v>
      </c>
      <c r="G10" s="96" t="s">
        <v>94</v>
      </c>
      <c r="H10" s="57" t="s">
        <v>95</v>
      </c>
      <c r="I10" s="89"/>
    </row>
    <row r="11" spans="1:9" ht="15.75">
      <c r="A11" s="102"/>
      <c r="B11" s="107"/>
      <c r="C11" s="56"/>
      <c r="D11" s="108"/>
      <c r="E11" s="113" t="s">
        <v>96</v>
      </c>
      <c r="F11" s="116" t="s">
        <v>97</v>
      </c>
      <c r="G11" s="96" t="s">
        <v>98</v>
      </c>
      <c r="H11" s="58" t="s">
        <v>98</v>
      </c>
      <c r="I11" s="89"/>
    </row>
    <row r="12" spans="1:10" ht="15.75">
      <c r="A12" s="102"/>
      <c r="B12" s="107"/>
      <c r="C12" s="56"/>
      <c r="D12" s="108"/>
      <c r="E12" s="163" t="s">
        <v>141</v>
      </c>
      <c r="F12" s="163" t="s">
        <v>142</v>
      </c>
      <c r="G12" s="164" t="s">
        <v>141</v>
      </c>
      <c r="H12" s="165" t="s">
        <v>142</v>
      </c>
      <c r="I12" s="89"/>
      <c r="J12" s="130"/>
    </row>
    <row r="13" spans="1:9" ht="15.75">
      <c r="A13" s="102"/>
      <c r="B13" s="109"/>
      <c r="C13" s="59"/>
      <c r="D13" s="108"/>
      <c r="E13" s="114"/>
      <c r="F13" s="113" t="s">
        <v>96</v>
      </c>
      <c r="G13" s="80"/>
      <c r="H13" s="60"/>
      <c r="I13" s="89"/>
    </row>
    <row r="14" spans="1:10" ht="16.5" thickBot="1">
      <c r="A14" s="103"/>
      <c r="B14" s="110"/>
      <c r="C14" s="61"/>
      <c r="D14" s="111"/>
      <c r="E14" s="115" t="s">
        <v>99</v>
      </c>
      <c r="F14" s="115" t="s">
        <v>99</v>
      </c>
      <c r="G14" s="96" t="s">
        <v>99</v>
      </c>
      <c r="H14" s="58" t="s">
        <v>99</v>
      </c>
      <c r="I14" s="89"/>
      <c r="J14" s="131" t="s">
        <v>128</v>
      </c>
    </row>
    <row r="15" spans="1:10" ht="15">
      <c r="A15" s="117"/>
      <c r="B15" s="119"/>
      <c r="C15" s="120"/>
      <c r="D15" s="121"/>
      <c r="E15" s="123"/>
      <c r="F15" s="123"/>
      <c r="G15" s="125"/>
      <c r="H15" s="63"/>
      <c r="I15" s="89"/>
      <c r="J15" s="130"/>
    </row>
    <row r="16" spans="1:10" ht="15.75" thickBot="1">
      <c r="A16" s="118" t="s">
        <v>100</v>
      </c>
      <c r="B16" s="110" t="s">
        <v>101</v>
      </c>
      <c r="C16" s="122"/>
      <c r="D16" s="111"/>
      <c r="E16" s="124">
        <v>15880</v>
      </c>
      <c r="F16" s="124">
        <v>22421</v>
      </c>
      <c r="G16" s="138">
        <v>15880</v>
      </c>
      <c r="H16" s="132">
        <v>22421</v>
      </c>
      <c r="I16" s="89"/>
      <c r="J16" s="47">
        <v>63179</v>
      </c>
    </row>
    <row r="17" spans="1:10" ht="15.75" thickBot="1">
      <c r="A17" s="139" t="s">
        <v>102</v>
      </c>
      <c r="B17" s="143" t="s">
        <v>103</v>
      </c>
      <c r="C17" s="140"/>
      <c r="D17" s="144"/>
      <c r="E17" s="142">
        <v>3220</v>
      </c>
      <c r="F17" s="141">
        <v>2350</v>
      </c>
      <c r="G17" s="125">
        <v>3220</v>
      </c>
      <c r="H17" s="133">
        <v>2350</v>
      </c>
      <c r="I17" s="89"/>
      <c r="J17" s="47">
        <v>7091</v>
      </c>
    </row>
    <row r="18" spans="1:10" ht="15">
      <c r="A18" s="160" t="s">
        <v>104</v>
      </c>
      <c r="B18" s="59" t="s">
        <v>105</v>
      </c>
      <c r="C18" s="59"/>
      <c r="D18" s="46"/>
      <c r="E18" s="145">
        <v>2629</v>
      </c>
      <c r="F18" s="50">
        <v>1726</v>
      </c>
      <c r="G18" s="62">
        <v>2629</v>
      </c>
      <c r="H18" s="133">
        <v>1726</v>
      </c>
      <c r="I18" s="89"/>
      <c r="J18" s="47">
        <v>5313</v>
      </c>
    </row>
    <row r="19" spans="1:9" ht="15.75" thickBot="1">
      <c r="A19" s="161"/>
      <c r="B19" s="67" t="s">
        <v>106</v>
      </c>
      <c r="C19" s="67"/>
      <c r="D19" s="67"/>
      <c r="E19" s="72"/>
      <c r="F19" s="97"/>
      <c r="G19" s="68"/>
      <c r="H19" s="69"/>
      <c r="I19" s="89"/>
    </row>
    <row r="20" spans="1:10" ht="15">
      <c r="A20" s="146" t="s">
        <v>107</v>
      </c>
      <c r="B20" s="59" t="s">
        <v>108</v>
      </c>
      <c r="C20" s="59"/>
      <c r="D20" s="59"/>
      <c r="E20" s="145">
        <v>2629</v>
      </c>
      <c r="F20" s="135">
        <v>1726</v>
      </c>
      <c r="G20" s="134">
        <v>2629</v>
      </c>
      <c r="H20" s="70">
        <v>1726</v>
      </c>
      <c r="I20" s="135"/>
      <c r="J20" s="47">
        <v>5313</v>
      </c>
    </row>
    <row r="21" spans="1:9" ht="15.75" thickBot="1">
      <c r="A21" s="147"/>
      <c r="B21" s="59"/>
      <c r="C21" s="59"/>
      <c r="D21" s="59"/>
      <c r="E21" s="72"/>
      <c r="F21" s="135"/>
      <c r="G21" s="134"/>
      <c r="H21" s="70"/>
      <c r="I21" s="135"/>
    </row>
    <row r="22" spans="1:9" ht="15">
      <c r="A22" s="148" t="s">
        <v>109</v>
      </c>
      <c r="B22" s="119" t="s">
        <v>110</v>
      </c>
      <c r="C22" s="149"/>
      <c r="D22" s="121"/>
      <c r="E22" s="150">
        <f>+E20/128000*100</f>
        <v>2.05390625</v>
      </c>
      <c r="F22" s="150">
        <f>+F20/128000*100</f>
        <v>1.3484375</v>
      </c>
      <c r="G22" s="150">
        <f>+G20/128000*100</f>
        <v>2.05390625</v>
      </c>
      <c r="H22" s="71">
        <f>+H20/128000*100</f>
        <v>1.3484375</v>
      </c>
      <c r="I22" s="135"/>
    </row>
    <row r="23" spans="1:9" ht="15.75" thickBot="1">
      <c r="A23" s="118"/>
      <c r="B23" s="110" t="s">
        <v>111</v>
      </c>
      <c r="C23" s="122"/>
      <c r="D23" s="111"/>
      <c r="E23" s="151"/>
      <c r="F23" s="151"/>
      <c r="G23" s="151"/>
      <c r="H23" s="72"/>
      <c r="I23" s="135"/>
    </row>
    <row r="24" spans="1:9" ht="15.75" thickBot="1">
      <c r="A24" s="136" t="s">
        <v>112</v>
      </c>
      <c r="B24" s="143" t="s">
        <v>113</v>
      </c>
      <c r="C24" s="140"/>
      <c r="D24" s="152"/>
      <c r="E24" s="50">
        <v>0</v>
      </c>
      <c r="F24" s="98">
        <v>0</v>
      </c>
      <c r="G24" s="50">
        <v>0</v>
      </c>
      <c r="H24" s="63">
        <v>0</v>
      </c>
      <c r="I24" s="135"/>
    </row>
    <row r="25" spans="1:8" ht="15.75" thickBot="1">
      <c r="A25" s="73"/>
      <c r="B25" s="73"/>
      <c r="C25" s="73"/>
      <c r="D25" s="73"/>
      <c r="E25" s="74"/>
      <c r="F25" s="74"/>
      <c r="G25" s="74"/>
      <c r="H25" s="74"/>
    </row>
    <row r="26" spans="1:8" ht="15">
      <c r="A26" s="75"/>
      <c r="B26" s="76"/>
      <c r="C26" s="59"/>
      <c r="D26" s="59"/>
      <c r="E26" s="77" t="s">
        <v>114</v>
      </c>
      <c r="F26" s="78"/>
      <c r="G26" s="79" t="s">
        <v>115</v>
      </c>
      <c r="H26" s="80"/>
    </row>
    <row r="27" spans="1:8" ht="15.75" thickBot="1">
      <c r="A27" s="81"/>
      <c r="B27" s="82"/>
      <c r="C27" s="59"/>
      <c r="D27" s="59"/>
      <c r="E27" s="77"/>
      <c r="F27" s="83"/>
      <c r="G27" s="79" t="s">
        <v>116</v>
      </c>
      <c r="H27" s="80"/>
    </row>
    <row r="28" spans="1:8" ht="15">
      <c r="A28" s="75" t="s">
        <v>117</v>
      </c>
      <c r="B28" s="76" t="s">
        <v>118</v>
      </c>
      <c r="C28" s="65"/>
      <c r="D28" s="66"/>
      <c r="E28" s="84"/>
      <c r="F28" s="85">
        <v>1.57</v>
      </c>
      <c r="G28" s="84"/>
      <c r="H28" s="85">
        <v>1.52</v>
      </c>
    </row>
    <row r="29" spans="1:9" ht="15.75" thickBot="1">
      <c r="A29" s="81"/>
      <c r="B29" s="82" t="s">
        <v>119</v>
      </c>
      <c r="C29" s="86"/>
      <c r="D29" s="61"/>
      <c r="E29" s="87"/>
      <c r="F29" s="88"/>
      <c r="G29" s="87"/>
      <c r="H29" s="88"/>
      <c r="I29" s="89"/>
    </row>
    <row r="30" spans="1:9" ht="15">
      <c r="A30" s="59"/>
      <c r="B30" s="59"/>
      <c r="C30" s="59"/>
      <c r="D30" s="59"/>
      <c r="E30" s="89"/>
      <c r="F30" s="89"/>
      <c r="G30" s="89"/>
      <c r="H30" s="89"/>
      <c r="I30" s="89"/>
    </row>
    <row r="31" spans="1:9" ht="15">
      <c r="A31" s="59"/>
      <c r="B31" s="59"/>
      <c r="C31" s="59"/>
      <c r="D31" s="59"/>
      <c r="E31" s="89"/>
      <c r="F31" s="89"/>
      <c r="G31" s="89"/>
      <c r="H31" s="89"/>
      <c r="I31" s="89"/>
    </row>
    <row r="32" spans="1:8" ht="15.75">
      <c r="A32" s="53" t="s">
        <v>120</v>
      </c>
      <c r="B32" s="46"/>
      <c r="C32" s="46" t="s">
        <v>86</v>
      </c>
      <c r="D32" s="54" t="s">
        <v>121</v>
      </c>
      <c r="E32" s="50"/>
      <c r="F32" s="50"/>
      <c r="G32" s="50"/>
      <c r="H32" s="50"/>
    </row>
    <row r="33" spans="1:8" ht="15">
      <c r="A33" s="46"/>
      <c r="B33" s="46"/>
      <c r="C33" s="46"/>
      <c r="E33" s="50"/>
      <c r="F33" s="50"/>
      <c r="G33" s="50"/>
      <c r="H33" s="50"/>
    </row>
    <row r="34" spans="3:8" ht="15.75" thickBot="1">
      <c r="C34" s="95"/>
      <c r="D34" s="46"/>
      <c r="E34" s="50"/>
      <c r="F34" s="50"/>
      <c r="G34" s="50"/>
      <c r="H34" s="50"/>
    </row>
    <row r="35" spans="1:9" ht="16.5" thickBot="1">
      <c r="A35" s="99"/>
      <c r="B35" s="100"/>
      <c r="C35" s="55"/>
      <c r="D35" s="137"/>
      <c r="E35" s="167" t="s">
        <v>92</v>
      </c>
      <c r="F35" s="168"/>
      <c r="G35" s="169" t="s">
        <v>93</v>
      </c>
      <c r="H35" s="170"/>
      <c r="I35" s="89"/>
    </row>
    <row r="36" spans="1:9" ht="15.75">
      <c r="A36" s="101"/>
      <c r="B36" s="104"/>
      <c r="C36" s="105"/>
      <c r="D36" s="106"/>
      <c r="E36" s="112" t="s">
        <v>94</v>
      </c>
      <c r="F36" s="127" t="s">
        <v>95</v>
      </c>
      <c r="G36" s="128" t="s">
        <v>94</v>
      </c>
      <c r="H36" s="57" t="s">
        <v>95</v>
      </c>
      <c r="I36" s="89"/>
    </row>
    <row r="37" spans="1:9" ht="15.75">
      <c r="A37" s="102"/>
      <c r="B37" s="107"/>
      <c r="C37" s="56"/>
      <c r="D37" s="108"/>
      <c r="E37" s="113" t="s">
        <v>96</v>
      </c>
      <c r="F37" s="127" t="s">
        <v>97</v>
      </c>
      <c r="G37" s="128" t="s">
        <v>98</v>
      </c>
      <c r="H37" s="58" t="s">
        <v>98</v>
      </c>
      <c r="I37" s="89"/>
    </row>
    <row r="38" spans="1:10" ht="15.75">
      <c r="A38" s="102"/>
      <c r="B38" s="107"/>
      <c r="C38" s="56"/>
      <c r="D38" s="108"/>
      <c r="E38" s="163" t="s">
        <v>141</v>
      </c>
      <c r="F38" s="163" t="s">
        <v>142</v>
      </c>
      <c r="G38" s="164" t="s">
        <v>141</v>
      </c>
      <c r="H38" s="165" t="s">
        <v>142</v>
      </c>
      <c r="I38" s="89"/>
      <c r="J38" s="130"/>
    </row>
    <row r="39" spans="1:9" ht="15.75">
      <c r="A39" s="102"/>
      <c r="B39" s="109"/>
      <c r="C39" s="59"/>
      <c r="D39" s="108"/>
      <c r="E39" s="114"/>
      <c r="F39" s="129" t="s">
        <v>96</v>
      </c>
      <c r="G39" s="60"/>
      <c r="H39" s="60"/>
      <c r="I39" s="89"/>
    </row>
    <row r="40" spans="1:9" ht="16.5" thickBot="1">
      <c r="A40" s="103"/>
      <c r="B40" s="110"/>
      <c r="C40" s="61"/>
      <c r="D40" s="111"/>
      <c r="E40" s="115" t="s">
        <v>99</v>
      </c>
      <c r="F40" s="127" t="s">
        <v>99</v>
      </c>
      <c r="G40" s="128" t="s">
        <v>99</v>
      </c>
      <c r="H40" s="58" t="s">
        <v>99</v>
      </c>
      <c r="I40" s="89"/>
    </row>
    <row r="41" spans="1:10" ht="15">
      <c r="A41" s="117"/>
      <c r="B41" s="119"/>
      <c r="C41" s="120"/>
      <c r="D41" s="121"/>
      <c r="E41" s="50"/>
      <c r="F41" s="123"/>
      <c r="G41" s="125"/>
      <c r="H41" s="63"/>
      <c r="I41" s="89"/>
      <c r="J41" s="130"/>
    </row>
    <row r="42" spans="1:9" ht="15.75" thickBot="1">
      <c r="A42" s="118" t="s">
        <v>100</v>
      </c>
      <c r="B42" s="110" t="s">
        <v>129</v>
      </c>
      <c r="C42" s="122"/>
      <c r="D42" s="111"/>
      <c r="E42" s="64">
        <v>3314</v>
      </c>
      <c r="F42" s="124">
        <v>2508</v>
      </c>
      <c r="G42" s="64">
        <v>3314</v>
      </c>
      <c r="H42" s="90">
        <v>2508</v>
      </c>
      <c r="I42" s="89"/>
    </row>
    <row r="43" spans="1:10" ht="15.75" thickBot="1">
      <c r="A43" s="159" t="s">
        <v>102</v>
      </c>
      <c r="B43" s="46" t="s">
        <v>122</v>
      </c>
      <c r="C43" s="46"/>
      <c r="D43" s="46"/>
      <c r="E43" s="98">
        <v>68</v>
      </c>
      <c r="F43" s="50">
        <v>22</v>
      </c>
      <c r="G43" s="62">
        <v>68</v>
      </c>
      <c r="H43" s="63">
        <v>22</v>
      </c>
      <c r="I43" s="89"/>
      <c r="J43" s="47">
        <v>113</v>
      </c>
    </row>
    <row r="44" spans="1:9" ht="15.75" thickBot="1">
      <c r="A44" s="158" t="s">
        <v>104</v>
      </c>
      <c r="B44" s="91" t="s">
        <v>123</v>
      </c>
      <c r="C44" s="92"/>
      <c r="D44" s="92"/>
      <c r="E44" s="68">
        <v>94</v>
      </c>
      <c r="F44" s="93">
        <v>158</v>
      </c>
      <c r="G44" s="93">
        <v>94</v>
      </c>
      <c r="H44" s="94">
        <v>158</v>
      </c>
      <c r="I44" s="89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54" right="0.49" top="0.78" bottom="1" header="0.5" footer="0.5"/>
  <pageSetup horizontalDpi="600" verticalDpi="600" orientation="portrait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4" sqref="A4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="13" customFormat="1" ht="15.75">
      <c r="A1" s="12" t="s">
        <v>148</v>
      </c>
    </row>
    <row r="2" s="13" customFormat="1" ht="15.75"/>
    <row r="3" s="13" customFormat="1" ht="15.75">
      <c r="A3" s="12" t="s">
        <v>157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2" t="s">
        <v>143</v>
      </c>
      <c r="D8" s="172"/>
      <c r="E8" s="172"/>
      <c r="G8" s="172" t="s">
        <v>144</v>
      </c>
      <c r="H8" s="172"/>
      <c r="I8" s="172"/>
    </row>
    <row r="9" spans="3:11" ht="37.5" customHeight="1">
      <c r="C9" s="126" t="s">
        <v>2</v>
      </c>
      <c r="D9" s="8"/>
      <c r="E9" s="9" t="s">
        <v>3</v>
      </c>
      <c r="F9" s="6"/>
      <c r="G9" s="126" t="s">
        <v>4</v>
      </c>
      <c r="H9" s="8"/>
      <c r="I9" s="162" t="s">
        <v>139</v>
      </c>
      <c r="K9" s="1" t="s">
        <v>6</v>
      </c>
    </row>
    <row r="10" spans="3:11" s="7" customFormat="1" ht="17.25" customHeight="1">
      <c r="C10" s="10" t="s">
        <v>145</v>
      </c>
      <c r="D10" s="10"/>
      <c r="E10" s="10" t="s">
        <v>146</v>
      </c>
      <c r="F10" s="5"/>
      <c r="G10" s="10" t="s">
        <v>145</v>
      </c>
      <c r="H10" s="10"/>
      <c r="I10" s="10" t="s">
        <v>146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8</v>
      </c>
      <c r="C12" s="15">
        <v>15880</v>
      </c>
      <c r="D12" s="15"/>
      <c r="E12" s="15">
        <v>22421</v>
      </c>
      <c r="F12" s="15"/>
      <c r="G12" s="15">
        <v>15880</v>
      </c>
      <c r="H12" s="15"/>
      <c r="I12" s="15">
        <v>22421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9</v>
      </c>
      <c r="C14" s="15">
        <v>-11822</v>
      </c>
      <c r="D14" s="15"/>
      <c r="E14" s="15">
        <v>-17405</v>
      </c>
      <c r="F14" s="15"/>
      <c r="G14" s="15">
        <v>-11822</v>
      </c>
      <c r="H14" s="15"/>
      <c r="I14" s="15">
        <v>-17405</v>
      </c>
      <c r="J14" s="15">
        <v>-26379</v>
      </c>
      <c r="K14" s="15">
        <v>-48000</v>
      </c>
      <c r="L14" s="15"/>
    </row>
    <row r="15" spans="3:12" ht="12.75">
      <c r="C15" s="153"/>
      <c r="D15" s="15"/>
      <c r="E15" s="153"/>
      <c r="F15" s="15"/>
      <c r="G15" s="153"/>
      <c r="H15" s="15"/>
      <c r="I15" s="153"/>
      <c r="J15" s="153"/>
      <c r="K15" s="153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10</v>
      </c>
      <c r="C17" s="15">
        <f>+C12+C14</f>
        <v>4058</v>
      </c>
      <c r="D17" s="15"/>
      <c r="E17" s="15">
        <f aca="true" t="shared" si="0" ref="E17:K17">+E12+E14</f>
        <v>5016</v>
      </c>
      <c r="F17" s="15"/>
      <c r="G17" s="15">
        <f t="shared" si="0"/>
        <v>4058</v>
      </c>
      <c r="H17" s="15"/>
      <c r="I17" s="15">
        <f t="shared" si="0"/>
        <v>5016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11</v>
      </c>
      <c r="C19" s="15">
        <v>200</v>
      </c>
      <c r="D19" s="15"/>
      <c r="E19" s="15">
        <v>188</v>
      </c>
      <c r="F19" s="15"/>
      <c r="G19" s="15">
        <v>200</v>
      </c>
      <c r="H19" s="15"/>
      <c r="I19" s="15">
        <v>188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12</v>
      </c>
      <c r="C21" s="15">
        <v>255</v>
      </c>
      <c r="D21" s="15"/>
      <c r="E21" s="15">
        <v>255</v>
      </c>
      <c r="F21" s="15"/>
      <c r="G21" s="15">
        <v>255</v>
      </c>
      <c r="H21" s="15"/>
      <c r="I21" s="15">
        <v>255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13</v>
      </c>
      <c r="C23" s="15">
        <v>-91</v>
      </c>
      <c r="D23" s="15"/>
      <c r="E23" s="15">
        <v>-99</v>
      </c>
      <c r="F23" s="15"/>
      <c r="G23" s="15">
        <v>-91</v>
      </c>
      <c r="H23" s="15"/>
      <c r="I23" s="15">
        <v>-99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14</v>
      </c>
      <c r="C25" s="15">
        <v>-937</v>
      </c>
      <c r="D25" s="15"/>
      <c r="E25" s="15">
        <v>-909</v>
      </c>
      <c r="F25" s="15"/>
      <c r="G25" s="15">
        <v>-937</v>
      </c>
      <c r="H25" s="15"/>
      <c r="I25" s="15">
        <v>-909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15</v>
      </c>
      <c r="C27" s="15">
        <v>-171</v>
      </c>
      <c r="D27" s="15"/>
      <c r="E27" s="15">
        <v>-1943</v>
      </c>
      <c r="F27" s="15"/>
      <c r="G27" s="15">
        <v>-171</v>
      </c>
      <c r="H27" s="15"/>
      <c r="I27" s="15">
        <v>-1943</v>
      </c>
      <c r="J27" s="15">
        <v>-1080</v>
      </c>
      <c r="K27" s="15">
        <v>-5809</v>
      </c>
      <c r="L27" s="15"/>
    </row>
    <row r="28" spans="3:12" ht="12.75">
      <c r="C28" s="153"/>
      <c r="D28" s="15"/>
      <c r="E28" s="153"/>
      <c r="F28" s="15"/>
      <c r="G28" s="153"/>
      <c r="H28" s="15"/>
      <c r="I28" s="153"/>
      <c r="J28" s="153"/>
      <c r="K28" s="153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16</v>
      </c>
      <c r="C30" s="15">
        <f>SUM(C17:C28)</f>
        <v>3314</v>
      </c>
      <c r="D30" s="15"/>
      <c r="E30" s="15">
        <f aca="true" t="shared" si="1" ref="E30:K30">SUM(E17:E28)</f>
        <v>2508</v>
      </c>
      <c r="F30" s="15"/>
      <c r="G30" s="15">
        <f t="shared" si="1"/>
        <v>3314</v>
      </c>
      <c r="H30" s="15"/>
      <c r="I30" s="15">
        <f t="shared" si="1"/>
        <v>2508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17</v>
      </c>
      <c r="C32" s="15">
        <v>-94</v>
      </c>
      <c r="D32" s="15"/>
      <c r="E32" s="15">
        <v>-158</v>
      </c>
      <c r="F32" s="15"/>
      <c r="G32" s="15">
        <v>-94</v>
      </c>
      <c r="H32" s="15"/>
      <c r="I32" s="15">
        <v>-158</v>
      </c>
      <c r="J32" s="15">
        <v>-585</v>
      </c>
      <c r="K32" s="15">
        <v>-446</v>
      </c>
      <c r="L32" s="15"/>
    </row>
    <row r="33" spans="3:12" ht="12.75">
      <c r="C33" s="153"/>
      <c r="D33" s="15"/>
      <c r="E33" s="153"/>
      <c r="F33" s="15"/>
      <c r="G33" s="153"/>
      <c r="H33" s="15"/>
      <c r="I33" s="153"/>
      <c r="J33" s="153"/>
      <c r="K33" s="153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" t="s">
        <v>18</v>
      </c>
      <c r="C35" s="15">
        <f>SUM(C30:C33)</f>
        <v>3220</v>
      </c>
      <c r="D35" s="15"/>
      <c r="E35" s="15">
        <f aca="true" t="shared" si="2" ref="E35:K35">SUM(E30:E33)</f>
        <v>2350</v>
      </c>
      <c r="F35" s="15"/>
      <c r="G35" s="15">
        <f t="shared" si="2"/>
        <v>3220</v>
      </c>
      <c r="H35" s="15"/>
      <c r="I35" s="15">
        <f t="shared" si="2"/>
        <v>2350</v>
      </c>
      <c r="J35" s="15">
        <f t="shared" si="2"/>
        <v>1339</v>
      </c>
      <c r="K35" s="15">
        <f t="shared" si="2"/>
        <v>7091</v>
      </c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19</v>
      </c>
      <c r="C37" s="15">
        <v>-596</v>
      </c>
      <c r="D37" s="15"/>
      <c r="E37" s="15">
        <v>-624</v>
      </c>
      <c r="F37" s="15"/>
      <c r="G37" s="15">
        <v>-596</v>
      </c>
      <c r="H37" s="15"/>
      <c r="I37" s="15">
        <v>-624</v>
      </c>
      <c r="J37" s="15">
        <v>-61</v>
      </c>
      <c r="K37" s="15">
        <v>-1778</v>
      </c>
      <c r="L37" s="15"/>
    </row>
    <row r="38" spans="3:12" ht="12.75">
      <c r="C38" s="153"/>
      <c r="D38" s="15"/>
      <c r="E38" s="153"/>
      <c r="F38" s="15"/>
      <c r="G38" s="153"/>
      <c r="H38" s="15"/>
      <c r="I38" s="153"/>
      <c r="J38" s="153"/>
      <c r="K38" s="153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" t="s">
        <v>154</v>
      </c>
      <c r="C40" s="15">
        <f>SUM(C35:C38)</f>
        <v>2624</v>
      </c>
      <c r="D40" s="15"/>
      <c r="E40" s="15">
        <f aca="true" t="shared" si="3" ref="E40:K40">SUM(E35:E38)</f>
        <v>1726</v>
      </c>
      <c r="F40" s="15"/>
      <c r="G40" s="15">
        <f t="shared" si="3"/>
        <v>2624</v>
      </c>
      <c r="H40" s="15"/>
      <c r="I40" s="15">
        <f t="shared" si="3"/>
        <v>1726</v>
      </c>
      <c r="J40" s="15">
        <f t="shared" si="3"/>
        <v>1278</v>
      </c>
      <c r="K40" s="15">
        <f t="shared" si="3"/>
        <v>5313</v>
      </c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49</v>
      </c>
      <c r="C42" s="15">
        <v>5</v>
      </c>
      <c r="D42" s="15"/>
      <c r="E42" s="15">
        <v>0</v>
      </c>
      <c r="F42" s="15"/>
      <c r="G42" s="15">
        <v>5</v>
      </c>
      <c r="H42" s="15"/>
      <c r="I42" s="15">
        <v>0</v>
      </c>
      <c r="J42" s="15"/>
      <c r="K42" s="15"/>
      <c r="L42" s="15"/>
    </row>
    <row r="43" spans="3:12" ht="12.75">
      <c r="C43" s="153"/>
      <c r="D43" s="15"/>
      <c r="E43" s="153"/>
      <c r="F43" s="15"/>
      <c r="G43" s="153"/>
      <c r="H43" s="15"/>
      <c r="I43" s="153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" t="s">
        <v>156</v>
      </c>
      <c r="C45" s="15">
        <f>C40+C42</f>
        <v>2629</v>
      </c>
      <c r="D45" s="15"/>
      <c r="E45" s="15">
        <f>E40+E42</f>
        <v>1726</v>
      </c>
      <c r="F45" s="15"/>
      <c r="G45" s="15">
        <f>G40+G42</f>
        <v>2629</v>
      </c>
      <c r="H45" s="15"/>
      <c r="I45" s="15">
        <f>I40+I42</f>
        <v>1726</v>
      </c>
      <c r="J45" s="15"/>
      <c r="K45" s="15"/>
      <c r="L45" s="15"/>
    </row>
    <row r="46" spans="3:12" ht="13.5" thickBot="1">
      <c r="C46" s="154"/>
      <c r="D46" s="15"/>
      <c r="E46" s="154"/>
      <c r="F46" s="15"/>
      <c r="G46" s="154"/>
      <c r="H46" s="15"/>
      <c r="I46" s="154"/>
      <c r="J46" s="15"/>
      <c r="K46" s="15"/>
      <c r="L46" s="15"/>
    </row>
    <row r="47" spans="3:12" ht="13.5" thickTop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3.5" thickBot="1">
      <c r="A48" s="1" t="s">
        <v>20</v>
      </c>
      <c r="C48" s="155">
        <f>+C40/128000*100</f>
        <v>2.0500000000000003</v>
      </c>
      <c r="D48" s="156"/>
      <c r="E48" s="155">
        <f>+E40/128000*100</f>
        <v>1.3484375</v>
      </c>
      <c r="F48" s="155"/>
      <c r="G48" s="155">
        <f>+G40/128000*100</f>
        <v>2.0500000000000003</v>
      </c>
      <c r="H48" s="166"/>
      <c r="I48" s="155">
        <f>+I40/128000*100</f>
        <v>1.3484375</v>
      </c>
      <c r="J48" s="15"/>
      <c r="K48" s="15"/>
      <c r="L48" s="15"/>
    </row>
    <row r="49" spans="3:12" ht="13.5" thickTop="1">
      <c r="C49" s="156"/>
      <c r="D49" s="156"/>
      <c r="E49" s="156"/>
      <c r="F49" s="156"/>
      <c r="G49" s="156"/>
      <c r="H49" s="156"/>
      <c r="I49" s="156"/>
      <c r="J49" s="15"/>
      <c r="K49" s="15"/>
      <c r="L49" s="15"/>
    </row>
    <row r="50" spans="1:12" ht="13.5" thickBot="1">
      <c r="A50" s="1" t="s">
        <v>21</v>
      </c>
      <c r="C50" s="155">
        <f>+C40/128000*100</f>
        <v>2.0500000000000003</v>
      </c>
      <c r="D50" s="156"/>
      <c r="E50" s="155">
        <f>+E40/128000*100</f>
        <v>1.3484375</v>
      </c>
      <c r="F50" s="155"/>
      <c r="G50" s="155">
        <f>+G40/128000*100</f>
        <v>2.0500000000000003</v>
      </c>
      <c r="H50" s="166"/>
      <c r="I50" s="155">
        <f>+I40/128000*100</f>
        <v>1.3484375</v>
      </c>
      <c r="J50" s="15"/>
      <c r="K50" s="15"/>
      <c r="L50" s="15"/>
    </row>
    <row r="51" spans="3:12" ht="13.5" thickTop="1">
      <c r="C51" s="156"/>
      <c r="D51" s="156"/>
      <c r="E51" s="156"/>
      <c r="F51" s="156"/>
      <c r="G51" s="156"/>
      <c r="H51" s="156"/>
      <c r="I51" s="156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4.25">
      <c r="A53" s="30" t="s">
        <v>72</v>
      </c>
    </row>
    <row r="54" ht="14.25">
      <c r="A54" s="30" t="s">
        <v>147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4" sqref="A4"/>
    </sheetView>
  </sheetViews>
  <sheetFormatPr defaultColWidth="9.140625" defaultRowHeight="12.75"/>
  <cols>
    <col min="1" max="1" width="39.00390625" style="1" customWidth="1"/>
    <col min="2" max="2" width="3.00390625" style="1" customWidth="1"/>
    <col min="3" max="3" width="13.28125" style="1" customWidth="1"/>
    <col min="4" max="4" width="5.28125" style="1" customWidth="1"/>
    <col min="5" max="5" width="15.57421875" style="1" customWidth="1"/>
    <col min="6" max="16384" width="9.140625" style="1" customWidth="1"/>
  </cols>
  <sheetData>
    <row r="1" s="13" customFormat="1" ht="15.75">
      <c r="A1" s="12" t="s">
        <v>7</v>
      </c>
    </row>
    <row r="2" s="13" customFormat="1" ht="15.75"/>
    <row r="3" s="13" customFormat="1" ht="15.75">
      <c r="A3" s="12" t="s">
        <v>157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22</v>
      </c>
    </row>
    <row r="8" spans="3:5" s="2" customFormat="1" ht="43.5" customHeight="1">
      <c r="C8" s="17" t="s">
        <v>151</v>
      </c>
      <c r="E8" s="17" t="s">
        <v>23</v>
      </c>
    </row>
    <row r="9" spans="3:5" s="2" customFormat="1" ht="12.75">
      <c r="C9" s="18">
        <v>37772</v>
      </c>
      <c r="E9" s="18">
        <v>37680</v>
      </c>
    </row>
    <row r="10" spans="3:5" s="2" customFormat="1" ht="12.75">
      <c r="C10" s="19" t="s">
        <v>5</v>
      </c>
      <c r="E10" s="19" t="s">
        <v>5</v>
      </c>
    </row>
    <row r="11" spans="1:5" ht="12.75">
      <c r="A11" s="1" t="s">
        <v>24</v>
      </c>
      <c r="C11" s="20">
        <v>76108</v>
      </c>
      <c r="D11" s="20"/>
      <c r="E11" s="20">
        <v>76256</v>
      </c>
    </row>
    <row r="12" spans="3:5" ht="12.75">
      <c r="C12" s="20"/>
      <c r="D12" s="20"/>
      <c r="E12" s="20"/>
    </row>
    <row r="13" spans="1:5" ht="12.75">
      <c r="A13" s="1" t="s">
        <v>25</v>
      </c>
      <c r="C13" s="20">
        <v>27</v>
      </c>
      <c r="D13" s="20"/>
      <c r="E13" s="20">
        <v>27</v>
      </c>
    </row>
    <row r="14" spans="3:5" ht="12.75">
      <c r="C14" s="20"/>
      <c r="D14" s="20"/>
      <c r="E14" s="20"/>
    </row>
    <row r="15" spans="1:5" ht="12.75">
      <c r="A15" s="1" t="s">
        <v>150</v>
      </c>
      <c r="C15" s="20">
        <v>10</v>
      </c>
      <c r="D15" s="20"/>
      <c r="E15" s="20">
        <v>10</v>
      </c>
    </row>
    <row r="16" spans="3:5" ht="12.75">
      <c r="C16" s="20"/>
      <c r="D16" s="20"/>
      <c r="E16" s="20"/>
    </row>
    <row r="17" spans="1:5" ht="12.75">
      <c r="A17" s="1" t="s">
        <v>26</v>
      </c>
      <c r="C17" s="20">
        <v>85129</v>
      </c>
      <c r="D17" s="20"/>
      <c r="E17" s="20">
        <v>85831</v>
      </c>
    </row>
    <row r="18" spans="3:5" ht="12.75">
      <c r="C18" s="20"/>
      <c r="D18" s="20"/>
      <c r="E18" s="20"/>
    </row>
    <row r="19" spans="1:5" ht="12.75">
      <c r="A19" s="1" t="s">
        <v>27</v>
      </c>
      <c r="C19" s="20">
        <v>18890</v>
      </c>
      <c r="D19" s="20"/>
      <c r="E19" s="20">
        <v>18940</v>
      </c>
    </row>
    <row r="20" spans="3:5" ht="12.75">
      <c r="C20" s="20"/>
      <c r="D20" s="20"/>
      <c r="E20" s="20"/>
    </row>
    <row r="21" spans="1:5" ht="12.75">
      <c r="A21" s="1" t="s">
        <v>28</v>
      </c>
      <c r="C21" s="20">
        <v>2367</v>
      </c>
      <c r="D21" s="20"/>
      <c r="E21" s="20">
        <v>2367</v>
      </c>
    </row>
    <row r="22" spans="3:5" ht="12.75">
      <c r="C22" s="20"/>
      <c r="D22" s="20"/>
      <c r="E22" s="20"/>
    </row>
    <row r="23" spans="1:5" ht="12.75">
      <c r="A23" s="1" t="s">
        <v>29</v>
      </c>
      <c r="C23" s="20"/>
      <c r="D23" s="20"/>
      <c r="E23" s="20"/>
    </row>
    <row r="24" spans="1:5" ht="12.75">
      <c r="A24" s="1" t="s">
        <v>30</v>
      </c>
      <c r="C24" s="21">
        <v>26307</v>
      </c>
      <c r="D24" s="20"/>
      <c r="E24" s="21">
        <v>22304</v>
      </c>
    </row>
    <row r="25" spans="1:5" ht="12.75">
      <c r="A25" s="1" t="s">
        <v>31</v>
      </c>
      <c r="C25" s="22">
        <v>0</v>
      </c>
      <c r="D25" s="20"/>
      <c r="E25" s="22">
        <v>0</v>
      </c>
    </row>
    <row r="26" spans="1:5" ht="12.75">
      <c r="A26" s="1" t="s">
        <v>32</v>
      </c>
      <c r="C26" s="22">
        <v>15435</v>
      </c>
      <c r="D26" s="20"/>
      <c r="E26" s="22">
        <v>16023</v>
      </c>
    </row>
    <row r="27" spans="1:5" ht="12.75">
      <c r="A27" s="1" t="s">
        <v>33</v>
      </c>
      <c r="C27" s="22">
        <f>239+3152</f>
        <v>3391</v>
      </c>
      <c r="D27" s="20"/>
      <c r="E27" s="22">
        <v>7117</v>
      </c>
    </row>
    <row r="28" spans="1:5" ht="12.75">
      <c r="A28" s="1" t="s">
        <v>34</v>
      </c>
      <c r="C28" s="22">
        <v>5792</v>
      </c>
      <c r="D28" s="20"/>
      <c r="E28" s="22">
        <v>5853</v>
      </c>
    </row>
    <row r="29" spans="1:5" ht="12.75">
      <c r="A29" s="1" t="s">
        <v>35</v>
      </c>
      <c r="C29" s="22">
        <v>547</v>
      </c>
      <c r="D29" s="20"/>
      <c r="E29" s="22">
        <v>565</v>
      </c>
    </row>
    <row r="30" spans="1:5" ht="12.75">
      <c r="A30" s="1" t="s">
        <v>36</v>
      </c>
      <c r="C30" s="22">
        <v>549</v>
      </c>
      <c r="D30" s="20"/>
      <c r="E30" s="22">
        <v>353</v>
      </c>
    </row>
    <row r="31" spans="1:5" ht="12.75">
      <c r="A31" s="1" t="s">
        <v>37</v>
      </c>
      <c r="C31" s="22">
        <v>8278</v>
      </c>
      <c r="D31" s="20"/>
      <c r="E31" s="22">
        <v>954</v>
      </c>
    </row>
    <row r="32" spans="1:5" ht="12.75">
      <c r="A32" s="1" t="s">
        <v>38</v>
      </c>
      <c r="C32" s="23">
        <v>5344</v>
      </c>
      <c r="D32" s="20"/>
      <c r="E32" s="23">
        <v>2197</v>
      </c>
    </row>
    <row r="33" spans="3:5" ht="12.75">
      <c r="C33" s="24">
        <f>SUM(C24:C32)</f>
        <v>65643</v>
      </c>
      <c r="D33" s="20"/>
      <c r="E33" s="24">
        <f>SUM(E24:E32)</f>
        <v>55366</v>
      </c>
    </row>
    <row r="34" spans="3:5" ht="12.75">
      <c r="C34" s="20"/>
      <c r="D34" s="20"/>
      <c r="E34" s="20"/>
    </row>
    <row r="35" spans="1:5" ht="12.75">
      <c r="A35" s="1" t="s">
        <v>39</v>
      </c>
      <c r="C35" s="20"/>
      <c r="D35" s="20"/>
      <c r="E35" s="20"/>
    </row>
    <row r="36" spans="1:5" ht="12.75">
      <c r="A36" s="1" t="s">
        <v>40</v>
      </c>
      <c r="C36" s="21">
        <f>5831+1331+1068-1860</f>
        <v>6370</v>
      </c>
      <c r="D36" s="20"/>
      <c r="E36" s="21">
        <v>5739</v>
      </c>
    </row>
    <row r="37" spans="1:5" ht="12.75">
      <c r="A37" s="1" t="s">
        <v>41</v>
      </c>
      <c r="C37" s="22">
        <f>1142+138+560</f>
        <v>1840</v>
      </c>
      <c r="D37" s="20"/>
      <c r="E37" s="22">
        <v>2033</v>
      </c>
    </row>
    <row r="38" spans="1:5" ht="12.75">
      <c r="A38" s="1" t="s">
        <v>42</v>
      </c>
      <c r="C38" s="22">
        <v>900</v>
      </c>
      <c r="D38" s="20"/>
      <c r="E38" s="22">
        <v>1195</v>
      </c>
    </row>
    <row r="39" spans="1:5" ht="12.75">
      <c r="A39" s="1" t="s">
        <v>43</v>
      </c>
      <c r="C39" s="22">
        <v>0</v>
      </c>
      <c r="D39" s="20"/>
      <c r="E39" s="22">
        <v>163</v>
      </c>
    </row>
    <row r="40" spans="1:5" ht="12.75">
      <c r="A40" s="1" t="s">
        <v>149</v>
      </c>
      <c r="C40" s="22">
        <v>1860</v>
      </c>
      <c r="D40" s="20"/>
      <c r="E40" s="22">
        <v>1860</v>
      </c>
    </row>
    <row r="41" spans="1:5" ht="12.75">
      <c r="A41" s="1" t="s">
        <v>44</v>
      </c>
      <c r="C41" s="23">
        <v>820</v>
      </c>
      <c r="D41" s="20"/>
      <c r="E41" s="23">
        <v>442</v>
      </c>
    </row>
    <row r="42" spans="3:5" ht="12.75">
      <c r="C42" s="24">
        <f>SUM(C36:C41)</f>
        <v>11790</v>
      </c>
      <c r="D42" s="20"/>
      <c r="E42" s="24">
        <f>SUM(E36:E41)</f>
        <v>11432</v>
      </c>
    </row>
    <row r="43" spans="3:5" ht="12.75">
      <c r="C43" s="20"/>
      <c r="D43" s="20"/>
      <c r="E43" s="20"/>
    </row>
    <row r="44" spans="1:5" ht="12.75">
      <c r="A44" s="1" t="s">
        <v>45</v>
      </c>
      <c r="C44" s="20">
        <f>+C33-C42</f>
        <v>53853</v>
      </c>
      <c r="D44" s="20"/>
      <c r="E44" s="20">
        <f>+E33-E42</f>
        <v>43934</v>
      </c>
    </row>
    <row r="45" spans="3:5" ht="12.75">
      <c r="C45" s="20"/>
      <c r="D45" s="20"/>
      <c r="E45" s="20"/>
    </row>
    <row r="46" spans="3:5" ht="12.75">
      <c r="C46" s="25"/>
      <c r="D46" s="20"/>
      <c r="E46" s="25"/>
    </row>
    <row r="47" spans="3:5" ht="12.75">
      <c r="C47" s="26">
        <f>+C11+C13+C17+C19+C21+C44+C15</f>
        <v>236384</v>
      </c>
      <c r="D47" s="20"/>
      <c r="E47" s="26">
        <f>+E11+E13+E17+E19+E21+E44+E15</f>
        <v>227365</v>
      </c>
    </row>
    <row r="48" spans="3:5" ht="13.5" thickBot="1">
      <c r="C48" s="27"/>
      <c r="D48" s="20"/>
      <c r="E48" s="27"/>
    </row>
    <row r="49" spans="3:5" ht="13.5" thickTop="1">
      <c r="C49" s="20"/>
      <c r="D49" s="20"/>
      <c r="E49" s="20"/>
    </row>
    <row r="50" spans="1:5" ht="12.75">
      <c r="A50" s="1" t="s">
        <v>46</v>
      </c>
      <c r="C50" s="20">
        <v>128000</v>
      </c>
      <c r="D50" s="20"/>
      <c r="E50" s="20">
        <v>128000</v>
      </c>
    </row>
    <row r="51" spans="3:5" ht="12.75">
      <c r="C51" s="20"/>
      <c r="D51" s="20"/>
      <c r="E51" s="20"/>
    </row>
    <row r="52" spans="1:5" ht="12.75">
      <c r="A52" s="1" t="s">
        <v>47</v>
      </c>
      <c r="C52" s="20">
        <f>5982+42100+24407</f>
        <v>72489</v>
      </c>
      <c r="D52" s="20"/>
      <c r="E52" s="20">
        <v>70475</v>
      </c>
    </row>
    <row r="53" spans="3:5" ht="12.75">
      <c r="C53" s="28"/>
      <c r="D53" s="20"/>
      <c r="E53" s="28"/>
    </row>
    <row r="54" spans="3:5" ht="12.75">
      <c r="C54" s="20"/>
      <c r="D54" s="20"/>
      <c r="E54" s="20"/>
    </row>
    <row r="55" spans="1:5" ht="12.75">
      <c r="A55" s="1" t="s">
        <v>48</v>
      </c>
      <c r="C55" s="20">
        <f>SUM(C50:C53)</f>
        <v>200489</v>
      </c>
      <c r="D55" s="20"/>
      <c r="E55" s="20">
        <f>SUM(E50:E53)</f>
        <v>198475</v>
      </c>
    </row>
    <row r="56" spans="3:5" ht="12.75">
      <c r="C56" s="20"/>
      <c r="D56" s="20"/>
      <c r="E56" s="20"/>
    </row>
    <row r="57" spans="1:5" ht="12.75">
      <c r="A57" s="1" t="s">
        <v>49</v>
      </c>
      <c r="C57" s="20">
        <v>96</v>
      </c>
      <c r="D57" s="20"/>
      <c r="E57" s="20">
        <v>96</v>
      </c>
    </row>
    <row r="58" spans="3:5" ht="12.75">
      <c r="C58" s="20"/>
      <c r="D58" s="20"/>
      <c r="E58" s="20"/>
    </row>
    <row r="59" spans="1:5" ht="12.75">
      <c r="A59" s="1" t="s">
        <v>50</v>
      </c>
      <c r="C59" s="20"/>
      <c r="D59" s="20"/>
      <c r="E59" s="20"/>
    </row>
    <row r="60" spans="1:5" ht="12.75">
      <c r="A60" s="1" t="s">
        <v>51</v>
      </c>
      <c r="C60" s="20">
        <v>21961</v>
      </c>
      <c r="D60" s="20"/>
      <c r="E60" s="20">
        <v>14779</v>
      </c>
    </row>
    <row r="61" spans="1:5" ht="12.75">
      <c r="A61" s="1" t="s">
        <v>52</v>
      </c>
      <c r="C61" s="20">
        <v>13838</v>
      </c>
      <c r="D61" s="20"/>
      <c r="E61" s="20">
        <v>14015</v>
      </c>
    </row>
    <row r="62" spans="3:5" ht="12.75">
      <c r="C62" s="20"/>
      <c r="D62" s="20"/>
      <c r="E62" s="20"/>
    </row>
    <row r="63" spans="3:5" ht="12.75">
      <c r="C63" s="25"/>
      <c r="D63" s="20"/>
      <c r="E63" s="25"/>
    </row>
    <row r="64" spans="3:5" ht="12.75">
      <c r="C64" s="26">
        <f>SUM(C55:C62)</f>
        <v>236384</v>
      </c>
      <c r="D64" s="20"/>
      <c r="E64" s="26">
        <f>SUM(E55:E62)</f>
        <v>227365</v>
      </c>
    </row>
    <row r="65" spans="3:5" ht="13.5" thickBot="1">
      <c r="C65" s="27"/>
      <c r="D65" s="20"/>
      <c r="E65" s="27"/>
    </row>
    <row r="66" spans="3:5" ht="13.5" thickTop="1">
      <c r="C66" s="20"/>
      <c r="D66" s="20"/>
      <c r="E66" s="20"/>
    </row>
    <row r="67" spans="1:5" ht="13.5" thickBot="1">
      <c r="A67" s="1" t="s">
        <v>53</v>
      </c>
      <c r="C67" s="29">
        <f>+(C55+C57)/128000</f>
        <v>1.5670703125</v>
      </c>
      <c r="D67" s="20"/>
      <c r="E67" s="29">
        <f>+(E55+E57)/128000</f>
        <v>1.5513359375</v>
      </c>
    </row>
    <row r="68" spans="3:5" ht="13.5" thickTop="1">
      <c r="C68" s="20"/>
      <c r="D68" s="20"/>
      <c r="E68" s="20"/>
    </row>
    <row r="69" ht="14.25">
      <c r="A69" s="30" t="s">
        <v>74</v>
      </c>
    </row>
    <row r="70" ht="14.25">
      <c r="A70" s="30" t="s">
        <v>147</v>
      </c>
    </row>
    <row r="71" spans="3:5" ht="12.75">
      <c r="C71" s="20"/>
      <c r="D71" s="20"/>
      <c r="E71" s="20"/>
    </row>
    <row r="74" ht="12.75">
      <c r="C74" s="157">
        <f>+C64-C47</f>
        <v>0</v>
      </c>
    </row>
  </sheetData>
  <printOptions/>
  <pageMargins left="0.75" right="0.62" top="0.74" bottom="0.7" header="0.5" footer="0.5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51">
      <selection activeCell="A54" sqref="A54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ht="12.75">
      <c r="A1" s="2" t="s">
        <v>148</v>
      </c>
    </row>
    <row r="3" ht="12.75">
      <c r="A3" s="2" t="s">
        <v>157</v>
      </c>
    </row>
    <row r="4" ht="12.75">
      <c r="A4" s="1" t="s">
        <v>0</v>
      </c>
    </row>
    <row r="5" ht="12.75">
      <c r="A5" s="3"/>
    </row>
    <row r="6" ht="12.75">
      <c r="A6" s="2" t="s">
        <v>54</v>
      </c>
    </row>
    <row r="8" spans="7:8" s="2" customFormat="1" ht="38.25" customHeight="1">
      <c r="G8" s="17" t="s">
        <v>158</v>
      </c>
      <c r="H8" s="17"/>
    </row>
    <row r="9" s="2" customFormat="1" ht="12.75">
      <c r="G9" s="18">
        <v>37772</v>
      </c>
    </row>
    <row r="10" s="2" customFormat="1" ht="12.75">
      <c r="G10" s="19" t="s">
        <v>5</v>
      </c>
    </row>
    <row r="11" spans="1:7" ht="12.75">
      <c r="A11" s="2" t="s">
        <v>55</v>
      </c>
      <c r="B11" s="2"/>
      <c r="G11" s="15"/>
    </row>
    <row r="12" spans="2:8" ht="12.75">
      <c r="B12" s="1" t="s">
        <v>56</v>
      </c>
      <c r="G12" s="20">
        <v>15604</v>
      </c>
      <c r="H12" s="20"/>
    </row>
    <row r="13" spans="2:8" ht="12.75">
      <c r="B13" s="1" t="s">
        <v>57</v>
      </c>
      <c r="G13" s="20">
        <v>-9194</v>
      </c>
      <c r="H13" s="20"/>
    </row>
    <row r="14" spans="2:8" ht="12.75">
      <c r="B14" s="1" t="s">
        <v>58</v>
      </c>
      <c r="G14" s="20">
        <v>-1425</v>
      </c>
      <c r="H14" s="20"/>
    </row>
    <row r="15" spans="7:8" ht="12.75">
      <c r="G15" s="28"/>
      <c r="H15" s="20"/>
    </row>
    <row r="16" spans="7:8" ht="12.75">
      <c r="G16" s="20"/>
      <c r="H16" s="20"/>
    </row>
    <row r="17" spans="1:8" ht="12.75">
      <c r="A17" s="1" t="s">
        <v>124</v>
      </c>
      <c r="G17" s="20">
        <f>SUM(G12:G15)</f>
        <v>4985</v>
      </c>
      <c r="H17" s="20"/>
    </row>
    <row r="18" spans="7:8" ht="12.75">
      <c r="G18" s="20"/>
      <c r="H18" s="20"/>
    </row>
    <row r="19" spans="2:8" ht="12.75">
      <c r="B19" s="1" t="s">
        <v>59</v>
      </c>
      <c r="G19" s="20">
        <v>68</v>
      </c>
      <c r="H19" s="20"/>
    </row>
    <row r="20" spans="2:8" ht="12.75">
      <c r="B20" s="1" t="s">
        <v>60</v>
      </c>
      <c r="G20" s="20">
        <v>125</v>
      </c>
      <c r="H20" s="20"/>
    </row>
    <row r="21" spans="2:8" ht="12.75">
      <c r="B21" s="1" t="s">
        <v>61</v>
      </c>
      <c r="G21" s="20">
        <v>0</v>
      </c>
      <c r="H21" s="20"/>
    </row>
    <row r="22" spans="2:8" ht="12.75">
      <c r="B22" s="1" t="s">
        <v>134</v>
      </c>
      <c r="G22" s="20">
        <v>-24</v>
      </c>
      <c r="H22" s="20"/>
    </row>
    <row r="23" spans="2:8" ht="12.75">
      <c r="B23" s="1" t="s">
        <v>62</v>
      </c>
      <c r="G23" s="20">
        <v>-589</v>
      </c>
      <c r="H23" s="20"/>
    </row>
    <row r="24" spans="7:8" ht="12.75">
      <c r="G24" s="28"/>
      <c r="H24" s="20"/>
    </row>
    <row r="25" spans="7:8" ht="12.75">
      <c r="G25" s="20"/>
      <c r="H25" s="20"/>
    </row>
    <row r="26" spans="1:8" ht="12.75">
      <c r="A26" s="1" t="s">
        <v>125</v>
      </c>
      <c r="G26" s="20">
        <f>SUM(G17:G24)</f>
        <v>4565</v>
      </c>
      <c r="H26" s="20"/>
    </row>
    <row r="27" spans="7:8" ht="12.75">
      <c r="G27" s="20"/>
      <c r="H27" s="20"/>
    </row>
    <row r="28" spans="1:8" ht="12.75">
      <c r="A28" s="2" t="s">
        <v>63</v>
      </c>
      <c r="G28" s="20"/>
      <c r="H28" s="20"/>
    </row>
    <row r="29" spans="2:8" ht="12.75">
      <c r="B29" s="1" t="s">
        <v>64</v>
      </c>
      <c r="G29" s="21">
        <v>2</v>
      </c>
      <c r="H29" s="20"/>
    </row>
    <row r="30" spans="2:8" ht="12.75">
      <c r="B30" s="1" t="s">
        <v>137</v>
      </c>
      <c r="G30" s="22">
        <v>0</v>
      </c>
      <c r="H30" s="20"/>
    </row>
    <row r="31" spans="2:8" ht="12.75">
      <c r="B31" s="1" t="s">
        <v>135</v>
      </c>
      <c r="G31" s="22">
        <v>0</v>
      </c>
      <c r="H31" s="20"/>
    </row>
    <row r="32" spans="2:8" ht="12.75">
      <c r="B32" s="1" t="s">
        <v>159</v>
      </c>
      <c r="G32" s="22">
        <v>50</v>
      </c>
      <c r="H32" s="20"/>
    </row>
    <row r="33" spans="2:8" ht="12.75">
      <c r="B33" s="1" t="s">
        <v>66</v>
      </c>
      <c r="G33" s="22">
        <v>-408</v>
      </c>
      <c r="H33" s="20"/>
    </row>
    <row r="34" spans="2:8" ht="12.75">
      <c r="B34" s="1" t="s">
        <v>65</v>
      </c>
      <c r="G34" s="22">
        <v>0</v>
      </c>
      <c r="H34" s="20"/>
    </row>
    <row r="35" spans="2:8" ht="12.75">
      <c r="B35" s="1" t="s">
        <v>136</v>
      </c>
      <c r="G35" s="22">
        <v>0</v>
      </c>
      <c r="H35" s="20"/>
    </row>
    <row r="36" spans="2:8" ht="12.75">
      <c r="B36" s="1" t="s">
        <v>138</v>
      </c>
      <c r="G36" s="22">
        <v>0</v>
      </c>
      <c r="H36" s="20"/>
    </row>
    <row r="37" spans="2:8" ht="12.75">
      <c r="B37" s="1" t="s">
        <v>67</v>
      </c>
      <c r="G37" s="23">
        <v>-115</v>
      </c>
      <c r="H37" s="20"/>
    </row>
    <row r="38" spans="7:8" ht="12.75">
      <c r="G38" s="20"/>
      <c r="H38" s="20"/>
    </row>
    <row r="39" spans="2:8" ht="12.75">
      <c r="B39" s="1" t="s">
        <v>68</v>
      </c>
      <c r="G39" s="20">
        <f>SUM(G29:G37)</f>
        <v>-471</v>
      </c>
      <c r="H39" s="20"/>
    </row>
    <row r="40" spans="7:8" ht="12.75">
      <c r="G40" s="20"/>
      <c r="H40" s="20"/>
    </row>
    <row r="41" spans="1:8" ht="12.75">
      <c r="A41" s="2" t="s">
        <v>69</v>
      </c>
      <c r="G41" s="20"/>
      <c r="H41" s="20"/>
    </row>
    <row r="42" spans="2:8" ht="12.75">
      <c r="B42" s="1" t="s">
        <v>161</v>
      </c>
      <c r="G42" s="21">
        <v>7182</v>
      </c>
      <c r="H42" s="20"/>
    </row>
    <row r="43" spans="2:8" ht="12.75">
      <c r="B43" s="1" t="s">
        <v>162</v>
      </c>
      <c r="G43" s="22">
        <v>60</v>
      </c>
      <c r="H43" s="20"/>
    </row>
    <row r="44" spans="2:8" ht="12.75">
      <c r="B44" s="1" t="s">
        <v>163</v>
      </c>
      <c r="G44" s="22">
        <v>5</v>
      </c>
      <c r="H44" s="20"/>
    </row>
    <row r="45" spans="2:8" ht="12.75">
      <c r="B45" s="1" t="s">
        <v>160</v>
      </c>
      <c r="G45" s="22">
        <v>-440</v>
      </c>
      <c r="H45" s="20"/>
    </row>
    <row r="46" spans="2:8" ht="12.75">
      <c r="B46" s="1" t="s">
        <v>70</v>
      </c>
      <c r="G46" s="22">
        <v>-295</v>
      </c>
      <c r="H46" s="20"/>
    </row>
    <row r="47" spans="2:8" ht="12.75">
      <c r="B47" s="1" t="s">
        <v>71</v>
      </c>
      <c r="G47" s="23">
        <v>-86</v>
      </c>
      <c r="H47" s="20"/>
    </row>
    <row r="49" spans="2:8" ht="12.75">
      <c r="B49" s="1" t="s">
        <v>126</v>
      </c>
      <c r="G49" s="20">
        <f>SUM(G42:G47)</f>
        <v>6426</v>
      </c>
      <c r="H49" s="20"/>
    </row>
    <row r="50" spans="7:8" ht="12.75">
      <c r="G50" s="28"/>
      <c r="H50" s="20"/>
    </row>
    <row r="51" spans="7:8" ht="12.75">
      <c r="G51" s="20"/>
      <c r="H51" s="20"/>
    </row>
    <row r="52" spans="2:8" ht="12.75">
      <c r="B52" s="1" t="s">
        <v>127</v>
      </c>
      <c r="G52" s="20">
        <f>+G49+G39+G26</f>
        <v>10520</v>
      </c>
      <c r="H52" s="20"/>
    </row>
    <row r="53" spans="7:8" ht="12.75">
      <c r="G53" s="20"/>
      <c r="H53" s="20"/>
    </row>
    <row r="54" spans="2:8" ht="12.75">
      <c r="B54" s="1" t="s">
        <v>130</v>
      </c>
      <c r="G54" s="26">
        <v>2383</v>
      </c>
      <c r="H54" s="20"/>
    </row>
    <row r="55" spans="7:8" ht="12.75">
      <c r="G55" s="20"/>
      <c r="H55" s="20"/>
    </row>
    <row r="56" spans="7:8" ht="12.75">
      <c r="G56" s="25"/>
      <c r="H56" s="20"/>
    </row>
    <row r="57" spans="2:8" ht="12.75">
      <c r="B57" s="1" t="s">
        <v>131</v>
      </c>
      <c r="G57" s="26">
        <f>SUM(G52:G55)</f>
        <v>12903</v>
      </c>
      <c r="H57" s="20"/>
    </row>
    <row r="58" spans="7:8" ht="13.5" thickBot="1">
      <c r="G58" s="27"/>
      <c r="H58" s="20"/>
    </row>
    <row r="59" ht="13.5" thickTop="1"/>
    <row r="60" ht="12.75"/>
    <row r="61" spans="1:3" s="44" customFormat="1" ht="15" customHeight="1">
      <c r="A61" s="44" t="s">
        <v>85</v>
      </c>
      <c r="B61" s="44" t="s">
        <v>86</v>
      </c>
      <c r="C61" s="44" t="s">
        <v>87</v>
      </c>
    </row>
    <row r="62" s="44" customFormat="1" ht="12.75">
      <c r="C62" s="44" t="s">
        <v>88</v>
      </c>
    </row>
    <row r="63" s="43" customFormat="1" ht="15.75"/>
    <row r="64" s="13" customFormat="1" ht="15.75"/>
    <row r="65" ht="14.25">
      <c r="A65" s="30" t="s">
        <v>73</v>
      </c>
    </row>
    <row r="66" ht="14.25">
      <c r="A66" s="30" t="s">
        <v>147</v>
      </c>
    </row>
    <row r="67" ht="12.75">
      <c r="G67" s="15"/>
    </row>
    <row r="68" ht="12.75">
      <c r="G68" s="15"/>
    </row>
    <row r="69" ht="12.75">
      <c r="G69" s="15"/>
    </row>
    <row r="70" ht="12.75">
      <c r="G70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3">
      <selection activeCell="A3" sqref="A3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="1" customFormat="1" ht="12.75">
      <c r="A1" s="2" t="s">
        <v>7</v>
      </c>
    </row>
    <row r="2" s="1" customFormat="1" ht="12.75"/>
    <row r="3" s="1" customFormat="1" ht="12.75">
      <c r="A3" s="2" t="s">
        <v>164</v>
      </c>
    </row>
    <row r="4" s="1" customFormat="1" ht="12.75">
      <c r="A4" s="1" t="s">
        <v>0</v>
      </c>
    </row>
    <row r="5" s="1" customFormat="1" ht="12.75">
      <c r="A5" s="3"/>
    </row>
    <row r="6" spans="1:11" s="32" customFormat="1" ht="15" customHeight="1">
      <c r="A6" s="31" t="s">
        <v>75</v>
      </c>
      <c r="E6" s="33"/>
      <c r="G6" s="33"/>
      <c r="H6" s="33"/>
      <c r="I6" s="33"/>
      <c r="K6" s="33"/>
    </row>
    <row r="7" spans="1:11" s="32" customFormat="1" ht="15" customHeight="1">
      <c r="A7" s="31"/>
      <c r="E7" s="33"/>
      <c r="G7" s="33"/>
      <c r="H7" s="33"/>
      <c r="I7" s="33"/>
      <c r="K7" s="33"/>
    </row>
    <row r="10" spans="4:11" s="30" customFormat="1" ht="15" customHeight="1">
      <c r="D10" s="34" t="s">
        <v>76</v>
      </c>
      <c r="E10" s="35"/>
      <c r="F10" s="34" t="s">
        <v>76</v>
      </c>
      <c r="G10" s="35"/>
      <c r="H10" s="35" t="s">
        <v>82</v>
      </c>
      <c r="I10" s="35"/>
      <c r="J10" s="34" t="s">
        <v>77</v>
      </c>
      <c r="K10" s="35"/>
    </row>
    <row r="11" spans="4:12" s="30" customFormat="1" ht="15" customHeight="1">
      <c r="D11" s="34" t="s">
        <v>78</v>
      </c>
      <c r="E11" s="35"/>
      <c r="F11" s="34" t="s">
        <v>79</v>
      </c>
      <c r="G11" s="35"/>
      <c r="H11" s="35" t="s">
        <v>83</v>
      </c>
      <c r="I11" s="35"/>
      <c r="J11" s="34" t="s">
        <v>80</v>
      </c>
      <c r="K11" s="35"/>
      <c r="L11" s="34" t="s">
        <v>81</v>
      </c>
    </row>
    <row r="12" spans="4:12" s="30" customFormat="1" ht="6" customHeight="1">
      <c r="D12" s="34"/>
      <c r="E12" s="35"/>
      <c r="F12" s="34"/>
      <c r="G12" s="35"/>
      <c r="H12" s="35"/>
      <c r="I12" s="35"/>
      <c r="J12" s="34"/>
      <c r="K12" s="35"/>
      <c r="L12" s="34"/>
    </row>
    <row r="13" spans="4:12" s="30" customFormat="1" ht="15" customHeight="1">
      <c r="D13" s="34" t="s">
        <v>5</v>
      </c>
      <c r="E13" s="35"/>
      <c r="F13" s="34" t="s">
        <v>5</v>
      </c>
      <c r="G13" s="35"/>
      <c r="H13" s="34" t="s">
        <v>5</v>
      </c>
      <c r="I13" s="35"/>
      <c r="J13" s="34" t="s">
        <v>5</v>
      </c>
      <c r="K13" s="35"/>
      <c r="L13" s="34" t="s">
        <v>5</v>
      </c>
    </row>
    <row r="14" spans="4:15" s="32" customFormat="1" ht="15" customHeight="1">
      <c r="D14" s="36"/>
      <c r="E14" s="37"/>
      <c r="F14" s="36"/>
      <c r="G14" s="37"/>
      <c r="H14" s="37"/>
      <c r="I14" s="37"/>
      <c r="J14" s="36"/>
      <c r="K14" s="37"/>
      <c r="L14" s="36"/>
      <c r="M14" s="36"/>
      <c r="N14" s="36"/>
      <c r="O14" s="36"/>
    </row>
    <row r="15" spans="1:12" s="32" customFormat="1" ht="15" customHeight="1">
      <c r="A15" s="33" t="s">
        <v>152</v>
      </c>
      <c r="D15" s="38">
        <v>128000</v>
      </c>
      <c r="E15" s="39"/>
      <c r="F15" s="38">
        <v>5982</v>
      </c>
      <c r="G15" s="39"/>
      <c r="H15" s="38">
        <v>42715</v>
      </c>
      <c r="I15" s="39"/>
      <c r="J15" s="38">
        <v>21778</v>
      </c>
      <c r="K15" s="39"/>
      <c r="L15" s="38">
        <f>SUM(D15:J15)</f>
        <v>198475</v>
      </c>
    </row>
    <row r="16" spans="4:12" s="32" customFormat="1" ht="15" customHeight="1">
      <c r="D16" s="38"/>
      <c r="E16" s="39"/>
      <c r="F16" s="38"/>
      <c r="G16" s="39"/>
      <c r="H16" s="39"/>
      <c r="I16" s="39"/>
      <c r="J16" s="38"/>
      <c r="K16" s="39"/>
      <c r="L16" s="38"/>
    </row>
    <row r="17" spans="1:12" s="32" customFormat="1" ht="15" customHeight="1">
      <c r="A17" s="32" t="s">
        <v>132</v>
      </c>
      <c r="D17" s="38">
        <v>0</v>
      </c>
      <c r="E17" s="39"/>
      <c r="F17" s="38">
        <v>0</v>
      </c>
      <c r="G17" s="39"/>
      <c r="H17" s="39">
        <v>-255</v>
      </c>
      <c r="I17" s="39"/>
      <c r="J17" s="38">
        <v>0</v>
      </c>
      <c r="K17" s="39"/>
      <c r="L17" s="38">
        <f>SUM(D17:J17)</f>
        <v>-255</v>
      </c>
    </row>
    <row r="18" spans="4:12" s="32" customFormat="1" ht="15" customHeight="1">
      <c r="D18" s="38"/>
      <c r="E18" s="39"/>
      <c r="F18" s="38"/>
      <c r="G18" s="39"/>
      <c r="H18" s="39"/>
      <c r="I18" s="39"/>
      <c r="J18" s="38"/>
      <c r="K18" s="39"/>
      <c r="L18" s="38">
        <f>SUM(D18:J18)</f>
        <v>0</v>
      </c>
    </row>
    <row r="19" spans="1:12" s="32" customFormat="1" ht="15" customHeight="1">
      <c r="A19" s="32" t="s">
        <v>84</v>
      </c>
      <c r="D19" s="38">
        <v>0</v>
      </c>
      <c r="E19" s="39"/>
      <c r="F19" s="38">
        <v>0</v>
      </c>
      <c r="G19" s="39"/>
      <c r="H19" s="39">
        <v>-360</v>
      </c>
      <c r="I19" s="39"/>
      <c r="J19" s="38">
        <v>0</v>
      </c>
      <c r="K19" s="39"/>
      <c r="L19" s="38">
        <f>SUM(D19:J19)</f>
        <v>-360</v>
      </c>
    </row>
    <row r="20" spans="4:12" s="32" customFormat="1" ht="15" customHeight="1">
      <c r="D20" s="38"/>
      <c r="E20" s="39"/>
      <c r="F20" s="38"/>
      <c r="G20" s="39"/>
      <c r="H20" s="39"/>
      <c r="I20" s="39"/>
      <c r="J20" s="38"/>
      <c r="K20" s="39"/>
      <c r="L20" s="38"/>
    </row>
    <row r="21" spans="1:12" s="32" customFormat="1" ht="15" customHeight="1">
      <c r="A21" s="32" t="s">
        <v>133</v>
      </c>
      <c r="D21" s="38">
        <v>0</v>
      </c>
      <c r="E21" s="39"/>
      <c r="F21" s="38">
        <v>0</v>
      </c>
      <c r="G21" s="39"/>
      <c r="H21" s="39">
        <v>0</v>
      </c>
      <c r="I21" s="39"/>
      <c r="J21" s="38">
        <f>'INCOME STAT'!C45</f>
        <v>2629</v>
      </c>
      <c r="K21" s="39"/>
      <c r="L21" s="38">
        <f>SUM(D21:J21)</f>
        <v>2629</v>
      </c>
    </row>
    <row r="22" spans="4:12" s="32" customFormat="1" ht="15" customHeight="1">
      <c r="D22" s="40"/>
      <c r="E22" s="41"/>
      <c r="F22" s="40"/>
      <c r="G22" s="41"/>
      <c r="H22" s="41"/>
      <c r="I22" s="41"/>
      <c r="J22" s="40"/>
      <c r="K22" s="41"/>
      <c r="L22" s="40"/>
    </row>
    <row r="23" spans="1:15" s="32" customFormat="1" ht="15" customHeight="1" thickBot="1">
      <c r="A23" s="33" t="s">
        <v>153</v>
      </c>
      <c r="B23" s="33"/>
      <c r="C23" s="33"/>
      <c r="D23" s="42">
        <f>SUM(D15:D22)</f>
        <v>128000</v>
      </c>
      <c r="E23" s="41"/>
      <c r="F23" s="42">
        <f>SUM(F15:F22)</f>
        <v>5982</v>
      </c>
      <c r="G23" s="41"/>
      <c r="H23" s="42">
        <f>SUM(H15:H22)</f>
        <v>42100</v>
      </c>
      <c r="I23" s="41"/>
      <c r="J23" s="42">
        <f>SUM(J15:J22)</f>
        <v>24407</v>
      </c>
      <c r="K23" s="41"/>
      <c r="L23" s="42">
        <f>SUM(L15:L21)</f>
        <v>200489</v>
      </c>
      <c r="M23" s="36"/>
      <c r="N23" s="36"/>
      <c r="O23" s="36"/>
    </row>
    <row r="24" spans="4:15" s="32" customFormat="1" ht="15" customHeight="1">
      <c r="D24" s="40"/>
      <c r="E24" s="41"/>
      <c r="F24" s="40"/>
      <c r="G24" s="41"/>
      <c r="H24" s="41"/>
      <c r="I24" s="41"/>
      <c r="J24" s="40"/>
      <c r="K24" s="41"/>
      <c r="L24" s="40"/>
      <c r="M24" s="36"/>
      <c r="N24" s="36"/>
      <c r="O24" s="36"/>
    </row>
    <row r="26" spans="1:3" s="44" customFormat="1" ht="12.75">
      <c r="A26" s="44" t="s">
        <v>85</v>
      </c>
      <c r="B26" s="44" t="s">
        <v>86</v>
      </c>
      <c r="C26" s="44" t="s">
        <v>87</v>
      </c>
    </row>
    <row r="27" s="44" customFormat="1" ht="12.75">
      <c r="C27" s="44" t="s">
        <v>88</v>
      </c>
    </row>
    <row r="28" s="43" customFormat="1" ht="15.75"/>
    <row r="29" s="13" customFormat="1" ht="15.75"/>
    <row r="30" s="1" customFormat="1" ht="14.25">
      <c r="A30" s="30" t="s">
        <v>155</v>
      </c>
    </row>
    <row r="31" s="1" customFormat="1" ht="14.25">
      <c r="A31" s="30" t="s">
        <v>147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AMS</cp:lastModifiedBy>
  <cp:lastPrinted>2003-07-18T14:25:45Z</cp:lastPrinted>
  <dcterms:created xsi:type="dcterms:W3CDTF">2003-01-02T11:58:16Z</dcterms:created>
  <dcterms:modified xsi:type="dcterms:W3CDTF">2003-07-22T07:35:42Z</dcterms:modified>
  <cp:category/>
  <cp:version/>
  <cp:contentType/>
  <cp:contentStatus/>
</cp:coreProperties>
</file>